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в." sheetId="1" r:id="rId1"/>
  </sheets>
  <definedNames>
    <definedName name="_xlnm.Print_Area" localSheetId="0">'Див.'!$A$1:$M$67</definedName>
  </definedNames>
  <calcPr fullCalcOnLoad="1"/>
</workbook>
</file>

<file path=xl/sharedStrings.xml><?xml version="1.0" encoding="utf-8"?>
<sst xmlns="http://schemas.openxmlformats.org/spreadsheetml/2006/main" count="73" uniqueCount="67">
  <si>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</si>
  <si>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</si>
  <si>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</si>
  <si>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</si>
  <si>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</si>
  <si>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</si>
  <si>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</si>
  <si>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</si>
  <si>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</si>
  <si>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</si>
  <si>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</si>
  <si>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</si>
  <si>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</si>
  <si>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</si>
  <si>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</si>
  <si>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</si>
  <si>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</si>
  <si>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</si>
  <si>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</si>
  <si>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</si>
  <si>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</si>
  <si>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</si>
  <si>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</si>
  <si>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</si>
  <si>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</si>
  <si>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</si>
  <si>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</si>
  <si>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</si>
  <si>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</si>
  <si>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</si>
  <si>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</si>
  <si>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</si>
  <si>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</si>
  <si>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</si>
  <si>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</si>
  <si>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</si>
  <si>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</si>
  <si>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</si>
  <si>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</si>
  <si>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</si>
  <si>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</si>
  <si>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КЗ «Дивізійська загальноосвітня школа І-ІІІ ступенів»  Татарбунарської районної ради Одеської області</t>
  </si>
  <si>
    <t>комп'ютери, ноутбуки, телевізор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</si>
  <si>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</si>
  <si>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</si>
  <si>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</si>
  <si>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меблі</t>
  </si>
  <si>
    <t>навчання</t>
  </si>
  <si>
    <t>новорічні подарунки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</si>
  <si>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</si>
  <si>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</si>
  <si>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</si>
  <si>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</si>
  <si>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</si>
  <si>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</si>
  <si>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</si>
  <si>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</si>
  <si>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</si>
  <si>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</si>
  <si>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пбутові прилади (бойлери)</t>
  </si>
  <si>
    <t>інші (акуст.систеиа)</t>
  </si>
  <si>
    <t>меблі, килим. Штори, стенди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</si>
  <si>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</si>
  <si>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</si>
  <si>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</si>
  <si>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фізики</t>
  </si>
  <si>
    <t>інші (насоси, муз.інстр.), котел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</si>
</sst>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2" topLeftCell="G3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K54" sqref="K54"/>
    </sheetView>
  </sheetViews>
  <sheetFormatPr defaultColWidth="9.140625" defaultRowHeight="12.75"/>
  <cols>
    <col min="2" max="2" width="58.57421875" style="0" customWidth="1"/>
    <col min="4" max="4" width="18.7109375" style="0" customWidth="1"/>
    <col min="5" max="5" width="19.8515625" style="0" customWidth="1"/>
    <col min="6" max="6" width="24.421875" style="0" customWidth="1"/>
    <col min="7" max="7" width="19.8515625" style="0" customWidth="1"/>
    <col min="8" max="8" width="24.421875" style="0" customWidth="1"/>
    <col min="9" max="9" width="24.00390625" style="0" customWidth="1"/>
    <col min="10" max="10" width="23.00390625" style="0" customWidth="1"/>
    <col min="11" max="11" width="38.57421875" style="0" customWidth="1"/>
    <col min="12" max="12" width="26.7109375" style="0" customWidth="1"/>
    <col min="13" max="13" width="24.421875" style="0" customWidth="1"/>
    <col min="14" max="14" width="32.28125" style="0" customWidth="1"/>
    <col min="15" max="15" width="14.140625" style="0" customWidth="1"/>
  </cols>
  <sheetData>
    <row r="3" spans="1:14" ht="18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5" t="s">
        <v>12</v>
      </c>
      <c r="B5" s="41" t="s">
        <v>0</v>
      </c>
      <c r="C5" s="44" t="s">
        <v>13</v>
      </c>
      <c r="D5" s="47" t="e">
        <f>#REF!</f>
        <v>#REF!</v>
      </c>
      <c r="E5" s="48"/>
      <c r="F5" s="48"/>
      <c r="G5" s="48"/>
      <c r="H5" s="48"/>
      <c r="I5" s="48"/>
      <c r="J5" s="48"/>
      <c r="K5" s="48"/>
      <c r="L5" s="49"/>
      <c r="M5" s="38" t="s">
        <v>37</v>
      </c>
      <c r="N5" s="3"/>
    </row>
    <row r="6" spans="1:14" ht="12.75" customHeight="1">
      <c r="A6" s="66"/>
      <c r="B6" s="42"/>
      <c r="C6" s="45"/>
      <c r="D6" s="59" t="s">
        <v>63</v>
      </c>
      <c r="E6" s="59" t="s">
        <v>64</v>
      </c>
      <c r="F6" s="50" t="s">
        <v>22</v>
      </c>
      <c r="G6" s="50" t="s">
        <v>23</v>
      </c>
      <c r="H6" s="50" t="s">
        <v>54</v>
      </c>
      <c r="I6" s="50" t="s">
        <v>24</v>
      </c>
      <c r="J6" s="50" t="s">
        <v>34</v>
      </c>
      <c r="K6" s="50" t="s">
        <v>32</v>
      </c>
      <c r="L6" s="52" t="s">
        <v>33</v>
      </c>
      <c r="M6" s="39"/>
      <c r="N6" s="62"/>
    </row>
    <row r="7" spans="1:14" ht="69" customHeight="1" thickBot="1">
      <c r="A7" s="67"/>
      <c r="B7" s="43"/>
      <c r="C7" s="46"/>
      <c r="D7" s="60"/>
      <c r="E7" s="60"/>
      <c r="F7" s="51"/>
      <c r="G7" s="51"/>
      <c r="H7" s="51"/>
      <c r="I7" s="51"/>
      <c r="J7" s="51"/>
      <c r="K7" s="51"/>
      <c r="L7" s="53"/>
      <c r="M7" s="40"/>
      <c r="N7" s="63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61" t="s">
        <v>11</v>
      </c>
      <c r="B9" s="61"/>
      <c r="C9" s="9">
        <v>2000</v>
      </c>
      <c r="D9" s="10">
        <f>D10+D11+D12+D28+D29+D30+D42+D43+D44+D48+D52+D53</f>
        <v>692526.0863101347</v>
      </c>
      <c r="E9" s="10">
        <f aca="true" t="shared" si="0" ref="E9:L9">E10+E11+E12+E28+E29+E30+E42+E43+E44+E48+E52+E53</f>
        <v>83693.77639937977</v>
      </c>
      <c r="F9" s="10">
        <f t="shared" si="0"/>
        <v>0</v>
      </c>
      <c r="G9" s="10">
        <f t="shared" si="0"/>
        <v>174544.62899347892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683.14</v>
      </c>
      <c r="L9" s="10">
        <f t="shared" si="0"/>
        <v>0</v>
      </c>
      <c r="M9" s="10">
        <f>M10+M11+M12+M28+M29+M30+M42+M43+M44+M48+M52+M53</f>
        <v>951447.6317029934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567776.49</v>
      </c>
      <c r="E10" s="15">
        <v>68601.33</v>
      </c>
      <c r="F10" s="15"/>
      <c r="G10" s="15">
        <v>117617.96</v>
      </c>
      <c r="H10" s="15"/>
      <c r="I10" s="15"/>
      <c r="J10" s="15"/>
      <c r="K10" s="15"/>
      <c r="L10" s="15"/>
      <c r="M10" s="15">
        <f>SUM(D10:L10)</f>
        <v>753995.7799999999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D10*0.21971603</f>
        <v>124749.5963101347</v>
      </c>
      <c r="E11" s="15">
        <f>E10*0.22000224193</f>
        <v>15092.446399379767</v>
      </c>
      <c r="F11" s="15">
        <f>F10*0.22</f>
        <v>0</v>
      </c>
      <c r="G11" s="15">
        <f>G10*0.219497677</f>
        <v>25816.86899347892</v>
      </c>
      <c r="H11" s="15">
        <f>H10*0.22</f>
        <v>0</v>
      </c>
      <c r="I11" s="15"/>
      <c r="J11" s="15"/>
      <c r="K11" s="15"/>
      <c r="L11" s="15"/>
      <c r="M11" s="15">
        <f>SUM(D11:L11)</f>
        <v>165658.91170299338</v>
      </c>
      <c r="N11" s="16"/>
    </row>
    <row r="12" spans="1:15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0</v>
      </c>
      <c r="F12" s="15">
        <f t="shared" si="1"/>
        <v>0</v>
      </c>
      <c r="G12" s="15">
        <f t="shared" si="1"/>
        <v>5948.4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>SUM(M14:M27)</f>
        <v>5948.4</v>
      </c>
      <c r="N12" s="16">
        <v>0.5121682293332337</v>
      </c>
      <c r="O12" s="37">
        <f>K12*N12</f>
        <v>0</v>
      </c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/>
      <c r="L14" s="15"/>
      <c r="M14" s="15">
        <f aca="true" t="shared" si="2" ref="M14:M53">SUM(D14:L14)</f>
        <v>0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34"/>
      <c r="H15" s="34"/>
      <c r="I15" s="15"/>
      <c r="J15" s="15"/>
      <c r="K15" s="15"/>
      <c r="L15" s="15"/>
      <c r="M15" s="15">
        <f t="shared" si="2"/>
        <v>0</v>
      </c>
      <c r="N15" s="16"/>
    </row>
    <row r="16" spans="1:14" ht="36.75" customHeight="1">
      <c r="A16" s="12"/>
      <c r="B16" s="13" t="s">
        <v>39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48</v>
      </c>
      <c r="C18" s="14"/>
      <c r="D18" s="15"/>
      <c r="E18" s="15"/>
      <c r="F18" s="15"/>
      <c r="G18" s="34">
        <f>5498.4</f>
        <v>5498.4</v>
      </c>
      <c r="H18" s="34"/>
      <c r="I18" s="15"/>
      <c r="J18" s="15"/>
      <c r="K18" s="15"/>
      <c r="L18" s="15"/>
      <c r="M18" s="15">
        <f t="shared" si="2"/>
        <v>5498.4</v>
      </c>
      <c r="N18" s="16"/>
    </row>
    <row r="19" spans="1:14" ht="19.5" customHeight="1">
      <c r="A19" s="12"/>
      <c r="B19" s="13" t="s">
        <v>58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59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36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2"/>
        <v>0</v>
      </c>
      <c r="N25" s="16"/>
    </row>
    <row r="26" spans="1:14" ht="19.5" customHeight="1">
      <c r="A26" s="12"/>
      <c r="B26" s="13" t="s">
        <v>61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2"/>
        <v>0</v>
      </c>
      <c r="N26" s="16"/>
    </row>
    <row r="27" spans="1:14" ht="19.5" customHeight="1">
      <c r="A27" s="12"/>
      <c r="B27" s="13" t="s">
        <v>51</v>
      </c>
      <c r="C27" s="14"/>
      <c r="D27" s="15"/>
      <c r="E27" s="15"/>
      <c r="F27" s="15"/>
      <c r="G27" s="15">
        <f>1*450</f>
        <v>450</v>
      </c>
      <c r="H27" s="15"/>
      <c r="I27" s="15"/>
      <c r="J27" s="15"/>
      <c r="K27" s="15"/>
      <c r="L27" s="15"/>
      <c r="M27" s="15">
        <f t="shared" si="2"/>
        <v>450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4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2"/>
        <v>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1103.02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1103.02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/>
      <c r="E33" s="15"/>
      <c r="F33" s="15"/>
      <c r="G33" s="15">
        <f>73.45</f>
        <v>73.45</v>
      </c>
      <c r="H33" s="34"/>
      <c r="I33" s="15"/>
      <c r="J33" s="15"/>
      <c r="K33" s="15"/>
      <c r="L33" s="15"/>
      <c r="M33" s="15">
        <f t="shared" si="2"/>
        <v>73.45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2"/>
        <v>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2"/>
        <v>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146.65</f>
        <v>146.65</v>
      </c>
      <c r="H38" s="15"/>
      <c r="I38" s="15"/>
      <c r="J38" s="15"/>
      <c r="K38" s="15"/>
      <c r="L38" s="15"/>
      <c r="M38" s="15">
        <f t="shared" si="2"/>
        <v>146.65</v>
      </c>
      <c r="N38" s="16"/>
    </row>
    <row r="39" spans="1:14" ht="19.5" customHeight="1">
      <c r="A39" s="12"/>
      <c r="B39" s="13" t="s">
        <v>47</v>
      </c>
      <c r="C39" s="14"/>
      <c r="D39" s="15"/>
      <c r="E39" s="15"/>
      <c r="F39" s="15"/>
      <c r="G39" s="34">
        <v>215</v>
      </c>
      <c r="H39" s="34"/>
      <c r="I39" s="15"/>
      <c r="J39" s="15"/>
      <c r="K39" s="15"/>
      <c r="L39" s="15"/>
      <c r="M39" s="15">
        <f t="shared" si="2"/>
        <v>215</v>
      </c>
      <c r="N39" s="16"/>
    </row>
    <row r="40" spans="1:14" ht="40.5" customHeight="1">
      <c r="A40" s="12"/>
      <c r="B40" s="13" t="s">
        <v>52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21</v>
      </c>
      <c r="C41" s="14"/>
      <c r="D41" s="15"/>
      <c r="E41" s="15"/>
      <c r="F41" s="15"/>
      <c r="G41" s="15">
        <f>667.92</f>
        <v>667.92</v>
      </c>
      <c r="H41" s="15"/>
      <c r="I41" s="15"/>
      <c r="J41" s="15"/>
      <c r="K41" s="15"/>
      <c r="L41" s="15"/>
      <c r="M41" s="15">
        <f t="shared" si="2"/>
        <v>667.92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310+324.1+940+3077.64</f>
        <v>4651.74</v>
      </c>
      <c r="H42" s="15"/>
      <c r="I42" s="15"/>
      <c r="J42" s="15"/>
      <c r="K42" s="15"/>
      <c r="L42" s="15"/>
      <c r="M42" s="15">
        <f t="shared" si="2"/>
        <v>4651.74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>
        <f>255</f>
        <v>255</v>
      </c>
      <c r="H43" s="15"/>
      <c r="I43" s="15"/>
      <c r="J43" s="15"/>
      <c r="K43" s="15"/>
      <c r="L43" s="15"/>
      <c r="M43" s="15">
        <f t="shared" si="2"/>
        <v>255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17781.79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17781.79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55</v>
      </c>
      <c r="C46" s="14"/>
      <c r="D46" s="15"/>
      <c r="E46" s="15"/>
      <c r="F46" s="15"/>
      <c r="G46" s="15">
        <f>268.04+301.91</f>
        <v>569.95</v>
      </c>
      <c r="H46" s="15"/>
      <c r="I46" s="15"/>
      <c r="J46" s="15"/>
      <c r="K46" s="15"/>
      <c r="L46" s="15"/>
      <c r="M46" s="15">
        <f t="shared" si="2"/>
        <v>569.95</v>
      </c>
      <c r="N46" s="16"/>
    </row>
    <row r="47" spans="1:14" ht="19.5" customHeight="1">
      <c r="A47" s="12"/>
      <c r="B47" s="21" t="s">
        <v>56</v>
      </c>
      <c r="C47" s="14"/>
      <c r="D47" s="15"/>
      <c r="E47" s="15"/>
      <c r="F47" s="15"/>
      <c r="G47" s="15">
        <f>8883.53+8328.31</f>
        <v>17211.84</v>
      </c>
      <c r="H47" s="15"/>
      <c r="I47" s="15"/>
      <c r="J47" s="15"/>
      <c r="K47" s="15"/>
      <c r="L47" s="15"/>
      <c r="M47" s="15">
        <f t="shared" si="2"/>
        <v>17211.84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0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57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2"/>
        <v>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2"/>
        <v>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>
        <f>1369.85</f>
        <v>1369.85</v>
      </c>
      <c r="H53" s="15"/>
      <c r="I53" s="15"/>
      <c r="J53" s="15"/>
      <c r="K53" s="15">
        <f>683.14</f>
        <v>683.14</v>
      </c>
      <c r="L53" s="15"/>
      <c r="M53" s="15">
        <f t="shared" si="2"/>
        <v>2052.99</v>
      </c>
      <c r="N53" s="16"/>
    </row>
    <row r="54" spans="1:14" ht="19.5" customHeight="1">
      <c r="A54" s="57" t="s">
        <v>8</v>
      </c>
      <c r="B54" s="58"/>
      <c r="C54" s="9">
        <v>3000</v>
      </c>
      <c r="D54" s="10">
        <f>D55+D66</f>
        <v>0</v>
      </c>
      <c r="E54" s="10">
        <f aca="true" t="shared" si="6" ref="E54:L54">E55+E66</f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>M55+M66</f>
        <v>0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0</v>
      </c>
      <c r="E55" s="15">
        <f aca="true" t="shared" si="7" ref="E55:L55">SUM(E57:E65)</f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>SUM(M57:M65)</f>
        <v>0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>
        <f t="shared" si="8"/>
        <v>0</v>
      </c>
      <c r="N57" s="16"/>
    </row>
    <row r="58" spans="1:14" ht="19.5" customHeight="1">
      <c r="A58" s="22"/>
      <c r="B58" s="17" t="s">
        <v>50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42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49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8"/>
        <v>0</v>
      </c>
      <c r="N61" s="16"/>
    </row>
    <row r="62" spans="1:14" ht="19.5" customHeight="1">
      <c r="A62" s="22"/>
      <c r="B62" s="17" t="s">
        <v>66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46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8" ht="19.5" customHeight="1">
      <c r="A64" s="22"/>
      <c r="B64" s="17" t="s">
        <v>62</v>
      </c>
      <c r="C64" s="14"/>
      <c r="D64" s="34"/>
      <c r="E64" s="34"/>
      <c r="F64" s="34"/>
      <c r="G64" s="34"/>
      <c r="H64" s="34"/>
      <c r="I64" s="34"/>
      <c r="J64" s="34"/>
      <c r="K64" s="34"/>
      <c r="L64" s="34"/>
      <c r="M64" s="34">
        <f t="shared" si="8"/>
        <v>0</v>
      </c>
      <c r="N64" s="33">
        <f>SUM(D64:L64)</f>
        <v>0</v>
      </c>
      <c r="O64" s="31">
        <f>M64-N64</f>
        <v>0</v>
      </c>
      <c r="P64" s="36"/>
      <c r="Q64" s="36"/>
      <c r="R64" s="36"/>
    </row>
    <row r="65" spans="1:14" ht="19.5" customHeight="1">
      <c r="A65" s="22"/>
      <c r="B65" s="17" t="s">
        <v>53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8"/>
        <v>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54" t="s">
        <v>40</v>
      </c>
      <c r="B67" s="55"/>
      <c r="C67" s="56"/>
      <c r="D67" s="28">
        <f>D54+D9</f>
        <v>692526.0863101347</v>
      </c>
      <c r="E67" s="28">
        <f aca="true" t="shared" si="9" ref="E67:M67">E54+E9</f>
        <v>83693.77639937977</v>
      </c>
      <c r="F67" s="28">
        <f t="shared" si="9"/>
        <v>0</v>
      </c>
      <c r="G67" s="28">
        <f t="shared" si="9"/>
        <v>174544.62899347892</v>
      </c>
      <c r="H67" s="28">
        <f t="shared" si="9"/>
        <v>0</v>
      </c>
      <c r="I67" s="28">
        <f t="shared" si="9"/>
        <v>0</v>
      </c>
      <c r="J67" s="28">
        <f t="shared" si="9"/>
        <v>0</v>
      </c>
      <c r="K67" s="35">
        <f t="shared" si="9"/>
        <v>683.14</v>
      </c>
      <c r="L67" s="28">
        <f t="shared" si="9"/>
        <v>0</v>
      </c>
      <c r="M67" s="29">
        <f t="shared" si="9"/>
        <v>951447.6317029934</v>
      </c>
      <c r="N67" s="30"/>
    </row>
    <row r="68" ht="12.75">
      <c r="K68">
        <v>199936.7</v>
      </c>
    </row>
    <row r="69" ht="12.75">
      <c r="K69" s="31">
        <f>K67-K68</f>
        <v>-199253.56</v>
      </c>
    </row>
  </sheetData>
  <sheetProtection/>
  <mergeCells count="19"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  <mergeCell ref="N6:N7"/>
    <mergeCell ref="A9:B9"/>
    <mergeCell ref="A54:B54"/>
    <mergeCell ref="A67:C67"/>
    <mergeCell ref="I6:I7"/>
    <mergeCell ref="J6:J7"/>
    <mergeCell ref="K6:K7"/>
    <mergeCell ref="L6:L7"/>
    <mergeCell ref="H6:H7"/>
  </mergeCells>
  <printOptions/>
  <pageMargins left="0.2" right="0.2" top="0.18" bottom="0.25" header="0.2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2020-03-24T08:10:02Z</dcterms:modified>
  <cp:category/>
  <cp:version/>
  <cp:contentType/>
  <cp:contentStatus/>
</cp:coreProperties>
</file>